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olongo/Library/CloudStorage/GoogleDrive-federico.longo@xilia.it/Shared drives/11. R&amp;D/10. Listino/Tools/EU/"/>
    </mc:Choice>
  </mc:AlternateContent>
  <xr:revisionPtr revIDLastSave="0" documentId="13_ncr:1_{546FBB8A-B574-364F-8B36-33E5DEB7AAA0}" xr6:coauthVersionLast="47" xr6:coauthVersionMax="47" xr10:uidLastSave="{00000000-0000-0000-0000-000000000000}"/>
  <workbookProtection workbookAlgorithmName="SHA-512" workbookHashValue="fRwdVXlHG6UcfmEjuRBJ9+ni9XanUc2RjfmqWUdT9Nu7i0xq05buo/ionAGY5WsMYt0vqv4VWPQZPVLXtr+OAQ==" workbookSaltValue="RaDwJxPlrbuzZYFL+Tcjkw==" workbookSpinCount="100000" lockStructure="1"/>
  <bookViews>
    <workbookView xWindow="7120" yWindow="500" windowWidth="37680" windowHeight="23000" xr2:uid="{1BA39B97-E078-6043-A568-CB8EFA4874EA}"/>
  </bookViews>
  <sheets>
    <sheet name="CONFIGURATORE" sheetId="1" r:id="rId1"/>
    <sheet name="Sheet2" sheetId="2" state="hidden" r:id="rId2"/>
  </sheets>
  <definedNames>
    <definedName name="_xlnm.Print_Area" localSheetId="0">CONFIGURATORE!$B$8:$I$64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33" i="1" s="1"/>
  <c r="D37" i="1"/>
  <c r="D35" i="1"/>
  <c r="D28" i="1"/>
  <c r="E43" i="1" s="1"/>
  <c r="F39" i="1"/>
  <c r="F49" i="1"/>
  <c r="F45" i="1" s="1"/>
  <c r="F47" i="1"/>
  <c r="F43" i="1" s="1"/>
  <c r="F41" i="1"/>
  <c r="F57" i="1"/>
  <c r="H57" i="1" s="1"/>
  <c r="F55" i="1"/>
  <c r="H55" i="1" s="1"/>
  <c r="F53" i="1"/>
  <c r="F51" i="1"/>
  <c r="F63" i="1"/>
  <c r="H63" i="1" s="1"/>
  <c r="F61" i="1"/>
  <c r="H61" i="1" s="1"/>
  <c r="F59" i="1"/>
  <c r="H59" i="1" s="1"/>
  <c r="K37" i="2"/>
  <c r="K36" i="2"/>
  <c r="K35" i="2"/>
  <c r="H37" i="2"/>
  <c r="H36" i="2"/>
  <c r="H35" i="2"/>
  <c r="E51" i="1" l="1"/>
  <c r="E49" i="1"/>
  <c r="G49" i="1" s="1"/>
  <c r="E53" i="1"/>
  <c r="G53" i="1" s="1"/>
  <c r="E45" i="1"/>
  <c r="G45" i="1" s="1"/>
  <c r="E47" i="1"/>
  <c r="G47" i="1" s="1"/>
  <c r="E39" i="1"/>
  <c r="G39" i="1" s="1"/>
  <c r="H39" i="1" s="1"/>
  <c r="E35" i="1"/>
  <c r="G35" i="1" s="1"/>
  <c r="E37" i="1"/>
  <c r="G37" i="1" s="1"/>
  <c r="E41" i="1"/>
  <c r="G41" i="1" s="1"/>
  <c r="H41" i="1" s="1"/>
  <c r="F37" i="1"/>
  <c r="G51" i="1"/>
  <c r="G43" i="1"/>
  <c r="H53" i="1" l="1"/>
  <c r="H51" i="1"/>
  <c r="H45" i="1"/>
  <c r="H43" i="1"/>
  <c r="H35" i="1" l="1"/>
  <c r="H49" i="1"/>
  <c r="H47" i="1"/>
  <c r="H37" i="1"/>
  <c r="H3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<sst xmlns="http://schemas.openxmlformats.org/spreadsheetml/2006/main" count="139" uniqueCount="90">
  <si>
    <t>CUSTOMER INFORMATION</t>
  </si>
  <si>
    <t>FIANCO LATERALE</t>
  </si>
  <si>
    <t>FIANCO INTERMEDIO</t>
  </si>
  <si>
    <t>FINO A 2100</t>
  </si>
  <si>
    <t>OLTRE 2100</t>
  </si>
  <si>
    <t>BASAMENTO</t>
  </si>
  <si>
    <t>TRAVERSO</t>
  </si>
  <si>
    <t>L. 900</t>
  </si>
  <si>
    <t>L. 1200</t>
  </si>
  <si>
    <t>RIPIANO LEGNO</t>
  </si>
  <si>
    <t>ML03 Champagne</t>
  </si>
  <si>
    <t>DATA</t>
  </si>
  <si>
    <t>LIBRERIA BUBBLE:</t>
  </si>
  <si>
    <t>CAT. A</t>
  </si>
  <si>
    <t>CAT. B</t>
  </si>
  <si>
    <t>CAT. C</t>
  </si>
  <si>
    <t>TRAVERSO FORATO</t>
  </si>
  <si>
    <t>WD02 Canaletto</t>
  </si>
  <si>
    <t>Bubble</t>
  </si>
  <si>
    <t>05BUB0005</t>
  </si>
  <si>
    <t>05BUB0006</t>
  </si>
  <si>
    <t>05BUB0007</t>
  </si>
  <si>
    <t>05BUB0008</t>
  </si>
  <si>
    <t>05BUB0009</t>
  </si>
  <si>
    <t>84BUB0004</t>
  </si>
  <si>
    <t>84BUB0005</t>
  </si>
  <si>
    <t>84BUB0006</t>
  </si>
  <si>
    <t>84BUB0007</t>
  </si>
  <si>
    <t>84BUB0001</t>
  </si>
  <si>
    <t>84BUB0002</t>
  </si>
  <si>
    <t>84BUB0003</t>
  </si>
  <si>
    <t>05BUB0010</t>
  </si>
  <si>
    <t>SALES QUOTE</t>
  </si>
  <si>
    <t>OFFER REF. OR NAME</t>
  </si>
  <si>
    <t>PRICELIST REF.</t>
  </si>
  <si>
    <t>N° 01 as of 01.2025</t>
  </si>
  <si>
    <t>Customer</t>
  </si>
  <si>
    <t>Customer Ref. Person</t>
  </si>
  <si>
    <t>PRODUCT CONFIGURATION</t>
  </si>
  <si>
    <t>TOTAL MODULES</t>
  </si>
  <si>
    <t>L900 MODULES</t>
  </si>
  <si>
    <t>L1200 MODULES</t>
  </si>
  <si>
    <t>HEIGHT</t>
  </si>
  <si>
    <t>WOOD FINISH</t>
  </si>
  <si>
    <t>WOOD CATEGORY</t>
  </si>
  <si>
    <t>SHELVES CONFIGURATION</t>
  </si>
  <si>
    <t>WOODEN SHELF 900</t>
  </si>
  <si>
    <t>WOODEN SHELF  1200</t>
  </si>
  <si>
    <t>GLASS SHELF 900</t>
  </si>
  <si>
    <t>GLASS SHELF 1200</t>
  </si>
  <si>
    <t>METAL TRAYS CONFIGURATION</t>
  </si>
  <si>
    <t>BIG TRAY FINISH</t>
  </si>
  <si>
    <t>BIG TRAY QUANTITY</t>
  </si>
  <si>
    <t>SMALL TRAY QUANTITY</t>
  </si>
  <si>
    <t>SMALL TRAY FINISH</t>
  </si>
  <si>
    <t>BOOKEND QUANTITY</t>
  </si>
  <si>
    <t>BOOKEND FINISH</t>
  </si>
  <si>
    <t>WD01 Natural oak</t>
  </si>
  <si>
    <t>WD06 Carbon oak</t>
  </si>
  <si>
    <t>WD16 Velasca canaletto</t>
  </si>
  <si>
    <t>ML01 Traffic white</t>
  </si>
  <si>
    <t>ML02 Jet black</t>
  </si>
  <si>
    <t>ML04 Telegrey 4</t>
  </si>
  <si>
    <t>ML05 Copper red</t>
  </si>
  <si>
    <t>ML06 Beige red</t>
  </si>
  <si>
    <t>ML07 Distant blue</t>
  </si>
  <si>
    <t>ML08 Pastel blue</t>
  </si>
  <si>
    <t>ML09 Reseda green</t>
  </si>
  <si>
    <t>ML10 Pale green</t>
  </si>
  <si>
    <t>Lateral side</t>
  </si>
  <si>
    <t>Intermediate side</t>
  </si>
  <si>
    <t>Basement L. 900</t>
  </si>
  <si>
    <t>Basament L. 1200</t>
  </si>
  <si>
    <t>Crosspieces L. 900</t>
  </si>
  <si>
    <t>Crosspieces L. 1200</t>
  </si>
  <si>
    <t>Crosspieces with shelf L. 900</t>
  </si>
  <si>
    <t>Crosspieces with shelf L. 1200</t>
  </si>
  <si>
    <t>Wooden shelf L. 900</t>
  </si>
  <si>
    <t>Wooden shelf L. 1200</t>
  </si>
  <si>
    <t>Glass shelf L. 900</t>
  </si>
  <si>
    <t>Glass shelf L. 1200</t>
  </si>
  <si>
    <t>Big tray</t>
  </si>
  <si>
    <t>Small tray</t>
  </si>
  <si>
    <t>Bookend</t>
  </si>
  <si>
    <t>QTY</t>
  </si>
  <si>
    <t>1) Fill in only the cells highlighted in yellow. The quotation tool will automatically provide the total price</t>
  </si>
  <si>
    <t>2) Always enter the reference of the quote (number, name) to manage any subsequent order confirmation</t>
  </si>
  <si>
    <t>3) Once the form is completed, save it as a PDF and send it to Xilia</t>
  </si>
  <si>
    <t>UNIT PRICE (VAT, DUTIES &amp; TAXES NOT INCLUDED)</t>
  </si>
  <si>
    <t>TOTAL PRICE (VAT, DUTIES &amp; TAXES NOT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</si>
</sst>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Metric"/>
    </font>
    <font>
      <sz val="12"/>
      <color theme="1"/>
      <name val="Metric-Light"/>
    </font>
    <font>
      <b/>
      <sz val="12"/>
      <color theme="1"/>
      <name val="Metric-Light"/>
    </font>
    <font>
      <sz val="12"/>
      <color theme="1"/>
      <name val="Suisse Int'l"/>
    </font>
    <font>
      <b/>
      <sz val="16"/>
      <color theme="1"/>
      <name val="Suisse Int'l"/>
    </font>
    <font>
      <b/>
      <sz val="12"/>
      <color theme="1"/>
      <name val="Suisse Int'l"/>
    </font>
    <font>
      <b/>
      <sz val="14"/>
      <color theme="1"/>
      <name val="Suisse Int'l"/>
    </font>
    <font>
      <sz val="14"/>
      <color theme="1"/>
      <name val="Suisse Int'l"/>
    </font>
    <font>
      <b/>
      <sz val="11"/>
      <color theme="1"/>
      <name val="Suisse Int'l"/>
    </font>
    <font>
      <sz val="11"/>
      <color theme="1"/>
      <name val="Suisse Int'l"/>
    </font>
    <font>
      <b/>
      <sz val="10"/>
      <color theme="1"/>
      <name val="Suisse Int'l"/>
    </font>
    <font>
      <sz val="40"/>
      <color theme="1"/>
      <name val="Suisse Int'l"/>
    </font>
    <font>
      <sz val="12"/>
      <color theme="1"/>
      <name val="Suisse Int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44" fontId="5" fillId="3" borderId="0" xfId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4" fontId="9" fillId="3" borderId="0" xfId="1" applyFont="1" applyFill="1" applyBorder="1" applyAlignment="1">
      <alignment vertical="center"/>
    </xf>
    <xf numFmtId="44" fontId="8" fillId="3" borderId="0" xfId="1" applyFont="1" applyFill="1" applyBorder="1" applyAlignment="1">
      <alignment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44" fontId="8" fillId="3" borderId="3" xfId="1" applyFont="1" applyFill="1" applyBorder="1" applyAlignment="1" applyProtection="1">
      <alignment vertical="center"/>
    </xf>
    <xf numFmtId="44" fontId="8" fillId="0" borderId="15" xfId="1" applyFont="1" applyBorder="1" applyAlignment="1" applyProtection="1">
      <alignment vertical="center"/>
    </xf>
    <xf numFmtId="0" fontId="7" fillId="0" borderId="5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3" xfId="1" applyFont="1" applyBorder="1" applyAlignment="1" applyProtection="1">
      <alignment horizontal="right" vertical="center"/>
    </xf>
    <xf numFmtId="44" fontId="5" fillId="0" borderId="3" xfId="1" applyFont="1" applyBorder="1" applyAlignment="1" applyProtection="1">
      <alignment horizontal="center" vertical="center"/>
    </xf>
    <xf numFmtId="44" fontId="5" fillId="0" borderId="15" xfId="1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44" fontId="5" fillId="0" borderId="0" xfId="1" applyFont="1" applyBorder="1" applyAlignment="1" applyProtection="1">
      <alignment horizontal="right" vertical="center"/>
    </xf>
    <xf numFmtId="44" fontId="5" fillId="0" borderId="0" xfId="1" applyFont="1" applyBorder="1" applyAlignment="1" applyProtection="1">
      <alignment vertical="center"/>
    </xf>
    <xf numFmtId="44" fontId="5" fillId="0" borderId="15" xfId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4" fillId="4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4" fontId="11" fillId="2" borderId="5" xfId="0" applyNumberFormat="1" applyFont="1" applyFill="1" applyBorder="1" applyAlignment="1" applyProtection="1">
      <alignment horizontal="center" vertical="center"/>
      <protection locked="0"/>
    </xf>
    <xf numFmtId="14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35E5-2844-9D44-A618-8AC12164F708}">
  <sheetPr>
    <pageSetUpPr fitToPage="1"/>
  </sheetPr>
  <dimension ref="A1:AT70"/>
  <sheetViews>
    <sheetView showGridLines="0" tabSelected="1" topLeftCell="A6" zoomScale="90" zoomScaleNormal="90" zoomScaleSheetLayoutView="90" workbookViewId="0">
      <selection activeCell="D25" sqref="D25:E25"/>
    </sheetView>
  </sheetViews>
  <sheetFormatPr baseColWidth="10" defaultColWidth="10.83203125" defaultRowHeight="17"/>
  <cols>
    <col min="1" max="1" width="20" style="8" customWidth="1"/>
    <col min="2" max="2" width="4.1640625" style="8" customWidth="1"/>
    <col min="3" max="3" width="30.33203125" style="8" customWidth="1"/>
    <col min="4" max="4" width="16.33203125" style="8" customWidth="1"/>
    <col min="5" max="5" width="22.83203125" style="8" customWidth="1"/>
    <col min="6" max="6" width="8.6640625" style="8" customWidth="1"/>
    <col min="7" max="7" width="28.33203125" style="8" customWidth="1"/>
    <col min="8" max="8" width="23.1640625" style="8" customWidth="1"/>
    <col min="9" max="9" width="4.1640625" style="8" customWidth="1"/>
    <col min="10" max="16384" width="10.83203125" style="8"/>
  </cols>
  <sheetData>
    <row r="1" spans="1:4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>
      <c r="A3" s="11"/>
      <c r="B3" s="11"/>
      <c r="C3" s="11"/>
      <c r="D3" s="11"/>
      <c r="E3" s="11"/>
      <c r="F3" s="11"/>
      <c r="G3" s="11"/>
      <c r="H3" s="1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>
      <c r="A8" s="11"/>
      <c r="B8" s="21"/>
      <c r="C8" s="22"/>
      <c r="D8" s="22"/>
      <c r="E8" s="22"/>
      <c r="F8" s="22"/>
      <c r="G8" s="22"/>
      <c r="H8" s="22"/>
      <c r="I8" s="23"/>
      <c r="J8" s="11"/>
      <c r="K8" s="64" t="s">
        <v>18</v>
      </c>
      <c r="L8" s="64"/>
      <c r="M8" s="6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ht="22">
      <c r="A9" s="11"/>
      <c r="B9" s="24"/>
      <c r="C9" s="66" t="e" vm="1">
        <v>#VALUE!</v>
      </c>
      <c r="D9" s="67"/>
      <c r="E9" s="72" t="e" vm="2">
        <v>#VALUE!</v>
      </c>
      <c r="G9" s="25" t="s">
        <v>0</v>
      </c>
      <c r="H9" s="23"/>
      <c r="I9" s="26"/>
      <c r="J9" s="11"/>
      <c r="K9" s="64"/>
      <c r="L9" s="64"/>
      <c r="M9" s="6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ht="22">
      <c r="A10" s="11"/>
      <c r="B10" s="24"/>
      <c r="C10" s="68"/>
      <c r="D10" s="69"/>
      <c r="E10" s="73"/>
      <c r="G10" s="27"/>
      <c r="H10" s="26"/>
      <c r="I10" s="26"/>
      <c r="J10" s="11"/>
      <c r="K10" s="65" t="e" vm="3">
        <v>#VALUE!</v>
      </c>
      <c r="L10" s="65"/>
      <c r="M10" s="65"/>
      <c r="N10" s="65"/>
      <c r="O10" s="65"/>
      <c r="P10" s="65"/>
      <c r="Q10" s="65"/>
      <c r="R10" s="65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>
      <c r="A11" s="11"/>
      <c r="B11" s="24"/>
      <c r="C11" s="68"/>
      <c r="D11" s="69"/>
      <c r="E11" s="73"/>
      <c r="G11" s="28" t="s">
        <v>36</v>
      </c>
      <c r="H11" s="19"/>
      <c r="I11" s="26"/>
      <c r="J11" s="11"/>
      <c r="K11" s="65"/>
      <c r="L11" s="65"/>
      <c r="M11" s="65"/>
      <c r="N11" s="65"/>
      <c r="O11" s="65"/>
      <c r="P11" s="65"/>
      <c r="Q11" s="65"/>
      <c r="R11" s="65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>
      <c r="A12" s="11"/>
      <c r="B12" s="24"/>
      <c r="C12" s="68"/>
      <c r="D12" s="69"/>
      <c r="E12" s="26"/>
      <c r="G12" s="28" t="s">
        <v>37</v>
      </c>
      <c r="H12" s="20"/>
      <c r="I12" s="26"/>
      <c r="J12" s="11"/>
      <c r="K12" s="65"/>
      <c r="L12" s="65"/>
      <c r="M12" s="65"/>
      <c r="N12" s="65"/>
      <c r="O12" s="65"/>
      <c r="P12" s="65"/>
      <c r="Q12" s="65"/>
      <c r="R12" s="65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>
      <c r="A13" s="11"/>
      <c r="B13" s="24"/>
      <c r="C13" s="68"/>
      <c r="D13" s="69"/>
      <c r="E13" s="26"/>
      <c r="G13" s="85"/>
      <c r="H13" s="86"/>
      <c r="I13" s="26"/>
      <c r="J13" s="11"/>
      <c r="K13" s="65"/>
      <c r="L13" s="65"/>
      <c r="M13" s="65"/>
      <c r="N13" s="65"/>
      <c r="O13" s="65"/>
      <c r="P13" s="65"/>
      <c r="Q13" s="65"/>
      <c r="R13" s="65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>
      <c r="A14" s="11"/>
      <c r="B14" s="24"/>
      <c r="C14" s="70"/>
      <c r="D14" s="71"/>
      <c r="E14" s="29"/>
      <c r="G14" s="87"/>
      <c r="H14" s="88"/>
      <c r="I14" s="26"/>
      <c r="J14" s="11"/>
      <c r="K14" s="65"/>
      <c r="L14" s="65"/>
      <c r="M14" s="65"/>
      <c r="N14" s="65"/>
      <c r="O14" s="65"/>
      <c r="P14" s="65"/>
      <c r="Q14" s="65"/>
      <c r="R14" s="65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>
      <c r="A15" s="11"/>
      <c r="B15" s="24"/>
      <c r="I15" s="26"/>
      <c r="J15" s="11"/>
      <c r="K15" s="65"/>
      <c r="L15" s="65"/>
      <c r="M15" s="65"/>
      <c r="N15" s="65"/>
      <c r="O15" s="65"/>
      <c r="P15" s="65"/>
      <c r="Q15" s="65"/>
      <c r="R15" s="65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>
      <c r="A16" s="11"/>
      <c r="B16" s="24"/>
      <c r="C16" s="30" t="s">
        <v>32</v>
      </c>
      <c r="D16" s="31"/>
      <c r="E16" s="32"/>
      <c r="F16" s="33"/>
      <c r="G16" s="30" t="s">
        <v>45</v>
      </c>
      <c r="H16" s="32"/>
      <c r="I16" s="26"/>
      <c r="J16" s="11"/>
      <c r="K16" s="65"/>
      <c r="L16" s="65"/>
      <c r="M16" s="65"/>
      <c r="N16" s="65"/>
      <c r="O16" s="65"/>
      <c r="P16" s="65"/>
      <c r="Q16" s="65"/>
      <c r="R16" s="65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>
      <c r="A17" s="11"/>
      <c r="B17" s="24"/>
      <c r="C17" s="34" t="s">
        <v>11</v>
      </c>
      <c r="D17" s="74"/>
      <c r="E17" s="75"/>
      <c r="F17" s="33"/>
      <c r="G17" s="34" t="s">
        <v>46</v>
      </c>
      <c r="H17" s="18">
        <v>0</v>
      </c>
      <c r="I17" s="26"/>
      <c r="J17" s="11"/>
      <c r="K17" s="65"/>
      <c r="L17" s="65"/>
      <c r="M17" s="65"/>
      <c r="N17" s="65"/>
      <c r="O17" s="65"/>
      <c r="P17" s="65"/>
      <c r="Q17" s="65"/>
      <c r="R17" s="65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>
      <c r="A18" s="11"/>
      <c r="B18" s="24"/>
      <c r="C18" s="34" t="s">
        <v>33</v>
      </c>
      <c r="D18" s="76"/>
      <c r="E18" s="77"/>
      <c r="F18" s="33"/>
      <c r="G18" s="34" t="s">
        <v>47</v>
      </c>
      <c r="H18" s="18">
        <v>0</v>
      </c>
      <c r="I18" s="26"/>
      <c r="J18" s="11"/>
      <c r="K18" s="65"/>
      <c r="L18" s="65"/>
      <c r="M18" s="65"/>
      <c r="N18" s="65"/>
      <c r="O18" s="65"/>
      <c r="P18" s="65"/>
      <c r="Q18" s="65"/>
      <c r="R18" s="65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>
      <c r="A19" s="11"/>
      <c r="B19" s="24"/>
      <c r="C19" s="35" t="s">
        <v>34</v>
      </c>
      <c r="D19" s="83" t="s">
        <v>35</v>
      </c>
      <c r="E19" s="84"/>
      <c r="F19" s="33"/>
      <c r="G19" s="34" t="s">
        <v>48</v>
      </c>
      <c r="H19" s="18">
        <v>0</v>
      </c>
      <c r="I19" s="26"/>
      <c r="J19" s="11"/>
      <c r="K19" s="65"/>
      <c r="L19" s="65"/>
      <c r="M19" s="65"/>
      <c r="N19" s="65"/>
      <c r="O19" s="65"/>
      <c r="P19" s="65"/>
      <c r="Q19" s="65"/>
      <c r="R19" s="65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>
      <c r="A20" s="11"/>
      <c r="B20" s="24"/>
      <c r="F20" s="33"/>
      <c r="G20" s="34" t="s">
        <v>49</v>
      </c>
      <c r="H20" s="18">
        <v>0</v>
      </c>
      <c r="I20" s="26"/>
      <c r="J20" s="11"/>
      <c r="K20" s="65"/>
      <c r="L20" s="65"/>
      <c r="M20" s="65"/>
      <c r="N20" s="65"/>
      <c r="O20" s="65"/>
      <c r="P20" s="65"/>
      <c r="Q20" s="65"/>
      <c r="R20" s="65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>
      <c r="A21" s="11"/>
      <c r="B21" s="24"/>
      <c r="F21" s="33"/>
      <c r="I21" s="26"/>
      <c r="J21" s="11"/>
      <c r="K21" s="65"/>
      <c r="L21" s="65"/>
      <c r="M21" s="65"/>
      <c r="N21" s="65"/>
      <c r="O21" s="65"/>
      <c r="P21" s="65"/>
      <c r="Q21" s="65"/>
      <c r="R21" s="65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>
      <c r="A22" s="11"/>
      <c r="B22" s="24"/>
      <c r="C22" s="80" t="s">
        <v>38</v>
      </c>
      <c r="D22" s="81"/>
      <c r="E22" s="82"/>
      <c r="F22" s="33"/>
      <c r="G22" s="30" t="s">
        <v>50</v>
      </c>
      <c r="H22" s="36"/>
      <c r="I22" s="26"/>
      <c r="J22" s="11"/>
      <c r="K22" s="65"/>
      <c r="L22" s="65"/>
      <c r="M22" s="65"/>
      <c r="N22" s="65"/>
      <c r="O22" s="65"/>
      <c r="P22" s="65"/>
      <c r="Q22" s="65"/>
      <c r="R22" s="65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>
      <c r="A23" s="11"/>
      <c r="B23" s="24"/>
      <c r="C23" s="34" t="s">
        <v>39</v>
      </c>
      <c r="D23" s="79">
        <f>SUM(D24:D25)</f>
        <v>0</v>
      </c>
      <c r="E23" s="79"/>
      <c r="F23" s="33"/>
      <c r="G23" s="34" t="s">
        <v>52</v>
      </c>
      <c r="H23" s="18">
        <v>0</v>
      </c>
      <c r="I23" s="26"/>
      <c r="J23" s="11"/>
      <c r="K23" s="65"/>
      <c r="L23" s="65"/>
      <c r="M23" s="65"/>
      <c r="N23" s="65"/>
      <c r="O23" s="65"/>
      <c r="P23" s="65"/>
      <c r="Q23" s="65"/>
      <c r="R23" s="65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>
      <c r="A24" s="11"/>
      <c r="B24" s="24"/>
      <c r="C24" s="34" t="s">
        <v>40</v>
      </c>
      <c r="D24" s="78">
        <v>0</v>
      </c>
      <c r="E24" s="78"/>
      <c r="F24" s="33"/>
      <c r="G24" s="35" t="s">
        <v>51</v>
      </c>
      <c r="H24" s="18" t="s">
        <v>60</v>
      </c>
      <c r="I24" s="26"/>
      <c r="J24" s="11"/>
      <c r="K24" s="65"/>
      <c r="L24" s="65"/>
      <c r="M24" s="65"/>
      <c r="N24" s="65"/>
      <c r="O24" s="65"/>
      <c r="P24" s="65"/>
      <c r="Q24" s="65"/>
      <c r="R24" s="65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>
      <c r="A25" s="11"/>
      <c r="B25" s="24"/>
      <c r="C25" s="34" t="s">
        <v>41</v>
      </c>
      <c r="D25" s="78">
        <v>0</v>
      </c>
      <c r="E25" s="78"/>
      <c r="F25" s="33"/>
      <c r="G25" s="34" t="s">
        <v>53</v>
      </c>
      <c r="H25" s="18">
        <v>0</v>
      </c>
      <c r="I25" s="26"/>
      <c r="J25" s="11"/>
      <c r="K25" s="65"/>
      <c r="L25" s="65"/>
      <c r="M25" s="65"/>
      <c r="N25" s="65"/>
      <c r="O25" s="65"/>
      <c r="P25" s="65"/>
      <c r="Q25" s="65"/>
      <c r="R25" s="65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>
      <c r="A26" s="11"/>
      <c r="B26" s="24"/>
      <c r="C26" s="34" t="s">
        <v>42</v>
      </c>
      <c r="D26" s="78">
        <v>2100</v>
      </c>
      <c r="E26" s="78"/>
      <c r="F26" s="33"/>
      <c r="G26" s="35" t="s">
        <v>54</v>
      </c>
      <c r="H26" s="18" t="s">
        <v>60</v>
      </c>
      <c r="I26" s="26"/>
      <c r="J26" s="11"/>
      <c r="K26" s="65"/>
      <c r="L26" s="65"/>
      <c r="M26" s="65"/>
      <c r="N26" s="65"/>
      <c r="O26" s="65"/>
      <c r="P26" s="65"/>
      <c r="Q26" s="65"/>
      <c r="R26" s="65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>
      <c r="A27" s="11"/>
      <c r="B27" s="24"/>
      <c r="C27" s="35" t="s">
        <v>43</v>
      </c>
      <c r="D27" s="78" t="s">
        <v>57</v>
      </c>
      <c r="E27" s="78"/>
      <c r="F27" s="33"/>
      <c r="G27" s="34" t="s">
        <v>55</v>
      </c>
      <c r="H27" s="18">
        <v>0</v>
      </c>
      <c r="I27" s="26"/>
      <c r="J27" s="11"/>
      <c r="K27" s="65"/>
      <c r="L27" s="65"/>
      <c r="M27" s="65"/>
      <c r="N27" s="65"/>
      <c r="O27" s="65"/>
      <c r="P27" s="65"/>
      <c r="Q27" s="65"/>
      <c r="R27" s="65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>
      <c r="A28" s="11"/>
      <c r="B28" s="24"/>
      <c r="C28" s="35" t="s">
        <v>44</v>
      </c>
      <c r="D28" s="79" t="str">
        <f>VLOOKUP(D27,Sheet2!$A$13:$B$16,2,0)</f>
        <v>CAT. A</v>
      </c>
      <c r="E28" s="79"/>
      <c r="F28" s="33"/>
      <c r="G28" s="35" t="s">
        <v>56</v>
      </c>
      <c r="H28" s="18" t="s">
        <v>60</v>
      </c>
      <c r="I28" s="26"/>
      <c r="J28" s="11"/>
      <c r="K28" s="65"/>
      <c r="L28" s="65"/>
      <c r="M28" s="65"/>
      <c r="N28" s="65"/>
      <c r="O28" s="65"/>
      <c r="P28" s="65"/>
      <c r="Q28" s="65"/>
      <c r="R28" s="65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>
      <c r="A29" s="11"/>
      <c r="B29" s="24"/>
      <c r="C29" s="37"/>
      <c r="D29" s="37"/>
      <c r="E29" s="37"/>
      <c r="F29" s="33"/>
      <c r="I29" s="26"/>
      <c r="J29" s="11"/>
      <c r="K29" s="65"/>
      <c r="L29" s="65"/>
      <c r="M29" s="65"/>
      <c r="N29" s="65"/>
      <c r="O29" s="65"/>
      <c r="P29" s="65"/>
      <c r="Q29" s="65"/>
      <c r="R29" s="65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>
      <c r="A30" s="11"/>
      <c r="B30" s="24"/>
      <c r="I30" s="26"/>
      <c r="J30" s="11"/>
      <c r="K30" s="65"/>
      <c r="L30" s="65"/>
      <c r="M30" s="65"/>
      <c r="N30" s="65"/>
      <c r="O30" s="65"/>
      <c r="P30" s="65"/>
      <c r="Q30" s="65"/>
      <c r="R30" s="65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>
      <c r="A31" s="11"/>
      <c r="B31" s="24"/>
      <c r="I31" s="26"/>
      <c r="J31" s="11"/>
      <c r="K31" s="65"/>
      <c r="L31" s="65"/>
      <c r="M31" s="65"/>
      <c r="N31" s="65"/>
      <c r="O31" s="65"/>
      <c r="P31" s="65"/>
      <c r="Q31" s="65"/>
      <c r="R31" s="65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ht="54">
      <c r="A32" s="11"/>
      <c r="B32" s="38"/>
      <c r="C32" s="39"/>
      <c r="D32" s="39"/>
      <c r="E32" s="39"/>
      <c r="F32" s="40" t="s">
        <v>84</v>
      </c>
      <c r="G32" s="40" t="s">
        <v>88</v>
      </c>
      <c r="H32" s="40" t="s">
        <v>89</v>
      </c>
      <c r="I32" s="41"/>
      <c r="J32" s="11"/>
      <c r="K32" s="65"/>
      <c r="L32" s="65"/>
      <c r="M32" s="65"/>
      <c r="N32" s="65"/>
      <c r="O32" s="65"/>
      <c r="P32" s="65"/>
      <c r="Q32" s="65"/>
      <c r="R32" s="65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 ht="31" customHeight="1">
      <c r="A33" s="11"/>
      <c r="B33" s="24"/>
      <c r="C33" s="42" t="s">
        <v>12</v>
      </c>
      <c r="D33" s="43" t="str">
        <f>CONCATENATE(D23," module"," H",D26, " in ",D27)</f>
        <v>0 module H2100 in WD01 Natural oak</v>
      </c>
      <c r="E33" s="43"/>
      <c r="F33" s="43"/>
      <c r="G33" s="43"/>
      <c r="H33" s="44">
        <f>SUM(H34:H63)</f>
        <v>366</v>
      </c>
      <c r="I33" s="4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>
      <c r="A34" s="11"/>
      <c r="B34" s="24"/>
      <c r="I34" s="26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>
      <c r="A35" s="11"/>
      <c r="B35" s="24"/>
      <c r="C35" s="46" t="s">
        <v>69</v>
      </c>
      <c r="D35" s="47" t="str">
        <f>IF(D26=850,"05BUB0002","05BUB0001")</f>
        <v>05BUB0001</v>
      </c>
      <c r="E35" s="47" t="str">
        <f>+D28</f>
        <v>CAT. A</v>
      </c>
      <c r="F35" s="48">
        <v>2</v>
      </c>
      <c r="G35" s="49">
        <f>IF(D26=850,SUMIF(Sheet2!G7:G9,CONFIGURATORE!E35,Sheet2!H7:H9),SUMIF(Sheet2!J7:J9,CONFIGURATORE!E35,Sheet2!K7:K9))</f>
        <v>383</v>
      </c>
      <c r="H35" s="50">
        <f>+G35*F35</f>
        <v>766</v>
      </c>
      <c r="I35" s="51"/>
      <c r="J35" s="11"/>
      <c r="K35" s="63" t="s">
        <v>85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ht="11" customHeight="1">
      <c r="A36" s="11"/>
      <c r="B36" s="24"/>
      <c r="D36" s="33"/>
      <c r="E36" s="52"/>
      <c r="G36" s="53"/>
      <c r="H36" s="54"/>
      <c r="I36" s="55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>
      <c r="A37" s="11"/>
      <c r="B37" s="24"/>
      <c r="C37" s="46" t="s">
        <v>70</v>
      </c>
      <c r="D37" s="47" t="str">
        <f>IF(D26=850,"05BUB0004","05BUB0003")</f>
        <v>05BUB0003</v>
      </c>
      <c r="E37" s="47" t="str">
        <f>+D28</f>
        <v>CAT. A</v>
      </c>
      <c r="F37" s="48">
        <f>+(D23-1)</f>
        <v>-1</v>
      </c>
      <c r="G37" s="49">
        <f>IF(D26=850,SUMIF(Sheet2!G14:G16,CONFIGURATORE!E37,Sheet2!H14:H16),SUMIF(Sheet2!J14:J16,CONFIGURATORE!E37,Sheet2!K14:K16))</f>
        <v>400</v>
      </c>
      <c r="H37" s="50">
        <f>+G37*F37</f>
        <v>-400</v>
      </c>
      <c r="I37" s="55"/>
      <c r="J37" s="11"/>
      <c r="K37" s="63" t="s">
        <v>86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 ht="11" customHeight="1">
      <c r="A38" s="11"/>
      <c r="B38" s="24"/>
      <c r="D38" s="33"/>
      <c r="E38" s="52"/>
      <c r="G38" s="53"/>
      <c r="H38" s="54"/>
      <c r="I38" s="5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>
      <c r="A39" s="11"/>
      <c r="B39" s="24"/>
      <c r="C39" s="46" t="s">
        <v>71</v>
      </c>
      <c r="D39" s="47" t="s">
        <v>19</v>
      </c>
      <c r="E39" s="47" t="str">
        <f>+D28</f>
        <v>CAT. A</v>
      </c>
      <c r="F39" s="48">
        <f>+D24</f>
        <v>0</v>
      </c>
      <c r="G39" s="49">
        <f>VLOOKUP(E39,Sheet2!G21:H23,2,0)</f>
        <v>232</v>
      </c>
      <c r="H39" s="50">
        <f>+G39*F39</f>
        <v>0</v>
      </c>
      <c r="I39" s="51"/>
      <c r="J39" s="11"/>
      <c r="K39" s="63" t="s">
        <v>87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 ht="11" customHeight="1">
      <c r="A40" s="11"/>
      <c r="B40" s="24"/>
      <c r="D40" s="52"/>
      <c r="E40" s="52"/>
      <c r="G40" s="53"/>
      <c r="H40" s="54"/>
      <c r="I40" s="55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>
      <c r="A41" s="11"/>
      <c r="B41" s="24"/>
      <c r="C41" s="46" t="s">
        <v>72</v>
      </c>
      <c r="D41" s="47" t="s">
        <v>20</v>
      </c>
      <c r="E41" s="47" t="str">
        <f>+D28</f>
        <v>CAT. A</v>
      </c>
      <c r="F41" s="48">
        <f>+D25</f>
        <v>0</v>
      </c>
      <c r="G41" s="49">
        <f>VLOOKUP(E41,Sheet2!J21:K23,2,0)</f>
        <v>305</v>
      </c>
      <c r="H41" s="50">
        <f>+G41*F41</f>
        <v>0</v>
      </c>
      <c r="I41" s="55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 ht="11" customHeight="1">
      <c r="A42" s="11"/>
      <c r="B42" s="24"/>
      <c r="D42" s="52"/>
      <c r="E42" s="52"/>
      <c r="G42" s="53"/>
      <c r="H42" s="54"/>
      <c r="I42" s="5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>
      <c r="A43" s="11"/>
      <c r="B43" s="24"/>
      <c r="C43" s="46" t="s">
        <v>73</v>
      </c>
      <c r="D43" s="47" t="s">
        <v>21</v>
      </c>
      <c r="E43" s="47" t="str">
        <f>+D28</f>
        <v>CAT. A</v>
      </c>
      <c r="F43" s="48">
        <f>+IF(D26=850,D24*4,D24*8)-F47</f>
        <v>0</v>
      </c>
      <c r="G43" s="49">
        <f>VLOOKUP(E43,Sheet2!G28:H30,2,0)</f>
        <v>60</v>
      </c>
      <c r="H43" s="50">
        <f>+G43*F43</f>
        <v>0</v>
      </c>
      <c r="I43" s="5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 ht="11" customHeight="1">
      <c r="A44" s="11"/>
      <c r="B44" s="24"/>
      <c r="D44" s="52"/>
      <c r="E44" s="52"/>
      <c r="G44" s="53"/>
      <c r="H44" s="54"/>
      <c r="I44" s="55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>
      <c r="A45" s="11"/>
      <c r="B45" s="24"/>
      <c r="C45" s="46" t="s">
        <v>74</v>
      </c>
      <c r="D45" s="47" t="s">
        <v>23</v>
      </c>
      <c r="E45" s="47" t="str">
        <f>+D28</f>
        <v>CAT. A</v>
      </c>
      <c r="F45" s="48">
        <f>+IF(D26=850,D25*4,D25*8)-F49</f>
        <v>0</v>
      </c>
      <c r="G45" s="49">
        <f>VLOOKUP(E45,Sheet2!J28:K30,2,0)</f>
        <v>75</v>
      </c>
      <c r="H45" s="50">
        <f>+G45*F45</f>
        <v>0</v>
      </c>
      <c r="I45" s="5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 ht="11" customHeight="1">
      <c r="A46" s="11"/>
      <c r="B46" s="24"/>
      <c r="D46" s="52"/>
      <c r="E46" s="52"/>
      <c r="G46" s="53"/>
      <c r="H46" s="54"/>
      <c r="I46" s="26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>
      <c r="A47" s="11"/>
      <c r="B47" s="24"/>
      <c r="C47" s="46" t="s">
        <v>75</v>
      </c>
      <c r="D47" s="47" t="s">
        <v>22</v>
      </c>
      <c r="E47" s="47" t="str">
        <f>+D28</f>
        <v>CAT. A</v>
      </c>
      <c r="F47" s="48">
        <f>+H17*2+H19*2</f>
        <v>0</v>
      </c>
      <c r="G47" s="49">
        <f>VLOOKUP(E47,Sheet2!G35:H37,2,0)</f>
        <v>65</v>
      </c>
      <c r="H47" s="50">
        <f>+G47*F47</f>
        <v>0</v>
      </c>
      <c r="I47" s="5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 ht="11" customHeight="1">
      <c r="A48" s="11"/>
      <c r="B48" s="24"/>
      <c r="D48" s="52"/>
      <c r="E48" s="52"/>
      <c r="G48" s="53"/>
      <c r="H48" s="54"/>
      <c r="I48" s="55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>
      <c r="A49" s="11"/>
      <c r="B49" s="24"/>
      <c r="C49" s="46" t="s">
        <v>76</v>
      </c>
      <c r="D49" s="47" t="s">
        <v>31</v>
      </c>
      <c r="E49" s="47" t="str">
        <f>+D28</f>
        <v>CAT. A</v>
      </c>
      <c r="F49" s="48">
        <f>+H18*2+H20*2</f>
        <v>0</v>
      </c>
      <c r="G49" s="49">
        <f>VLOOKUP(E49,Sheet2!J35:K37,2,0)</f>
        <v>80</v>
      </c>
      <c r="H49" s="50">
        <f>+G49*F49</f>
        <v>0</v>
      </c>
      <c r="I49" s="5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 ht="11" customHeight="1">
      <c r="A50" s="11"/>
      <c r="B50" s="24"/>
      <c r="D50" s="52"/>
      <c r="E50" s="52"/>
      <c r="I50" s="55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>
      <c r="A51" s="11"/>
      <c r="B51" s="24"/>
      <c r="C51" s="46" t="s">
        <v>77</v>
      </c>
      <c r="D51" s="47" t="s">
        <v>24</v>
      </c>
      <c r="E51" s="47" t="str">
        <f>+D28</f>
        <v>CAT. A</v>
      </c>
      <c r="F51" s="48">
        <f>+H17</f>
        <v>0</v>
      </c>
      <c r="G51" s="49">
        <f>VLOOKUP(E51,Sheet2!G42:H44,2,0)</f>
        <v>112</v>
      </c>
      <c r="H51" s="50">
        <f>+G51*F51</f>
        <v>0</v>
      </c>
      <c r="I51" s="55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 ht="11" customHeight="1">
      <c r="A52" s="11"/>
      <c r="B52" s="24"/>
      <c r="D52" s="52"/>
      <c r="E52" s="52"/>
      <c r="G52" s="53"/>
      <c r="H52" s="54"/>
      <c r="I52" s="26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>
      <c r="A53" s="11"/>
      <c r="B53" s="24"/>
      <c r="C53" s="46" t="s">
        <v>78</v>
      </c>
      <c r="D53" s="47" t="s">
        <v>25</v>
      </c>
      <c r="E53" s="47" t="str">
        <f>+D28</f>
        <v>CAT. A</v>
      </c>
      <c r="F53" s="48">
        <f>+H18</f>
        <v>0</v>
      </c>
      <c r="G53" s="49">
        <f>VLOOKUP(E53,Sheet2!J42:K44,2,0)</f>
        <v>145</v>
      </c>
      <c r="H53" s="50">
        <f>+G53*F53</f>
        <v>0</v>
      </c>
      <c r="I53" s="26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 ht="11" customHeight="1">
      <c r="A54" s="11"/>
      <c r="B54" s="24"/>
      <c r="C54" s="56"/>
      <c r="D54" s="52"/>
      <c r="E54" s="57"/>
      <c r="F54" s="56"/>
      <c r="G54" s="56"/>
      <c r="H54" s="56"/>
      <c r="I54" s="26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>
      <c r="A55" s="11"/>
      <c r="B55" s="24"/>
      <c r="C55" s="46" t="s">
        <v>79</v>
      </c>
      <c r="D55" s="47" t="s">
        <v>26</v>
      </c>
      <c r="E55" s="58"/>
      <c r="F55" s="48">
        <f>+H19</f>
        <v>0</v>
      </c>
      <c r="G55" s="49">
        <v>73</v>
      </c>
      <c r="H55" s="50">
        <f>+G55*F55</f>
        <v>0</v>
      </c>
      <c r="I55" s="26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1:46" ht="11" customHeight="1">
      <c r="A56" s="11"/>
      <c r="B56" s="24"/>
      <c r="D56" s="52"/>
      <c r="E56" s="33"/>
      <c r="G56" s="53"/>
      <c r="H56" s="54"/>
      <c r="I56" s="26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1:46">
      <c r="A57" s="11"/>
      <c r="B57" s="24"/>
      <c r="C57" s="46" t="s">
        <v>80</v>
      </c>
      <c r="D57" s="47" t="s">
        <v>27</v>
      </c>
      <c r="E57" s="58"/>
      <c r="F57" s="48">
        <f>+H20</f>
        <v>0</v>
      </c>
      <c r="G57" s="49">
        <v>90</v>
      </c>
      <c r="H57" s="50">
        <f>+G57*F57</f>
        <v>0</v>
      </c>
      <c r="I57" s="26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1:46" ht="11" customHeight="1">
      <c r="A58" s="11"/>
      <c r="B58" s="24"/>
      <c r="D58" s="52"/>
      <c r="E58" s="33"/>
      <c r="G58" s="53"/>
      <c r="H58" s="54"/>
      <c r="I58" s="26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spans="1:46" ht="19">
      <c r="A59" s="11"/>
      <c r="B59" s="24"/>
      <c r="C59" s="46" t="s">
        <v>81</v>
      </c>
      <c r="D59" s="47" t="s">
        <v>28</v>
      </c>
      <c r="E59" s="58"/>
      <c r="F59" s="48">
        <f>+H23</f>
        <v>0</v>
      </c>
      <c r="G59" s="49">
        <v>263</v>
      </c>
      <c r="H59" s="50">
        <f>+G59*F59</f>
        <v>0</v>
      </c>
      <c r="I59" s="45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  <row r="60" spans="1:46" ht="11" customHeight="1">
      <c r="A60" s="11"/>
      <c r="B60" s="24"/>
      <c r="D60" s="52"/>
      <c r="E60" s="33"/>
      <c r="I60" s="55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</row>
    <row r="61" spans="1:46">
      <c r="A61" s="11"/>
      <c r="B61" s="24"/>
      <c r="C61" s="46" t="s">
        <v>82</v>
      </c>
      <c r="D61" s="47" t="s">
        <v>29</v>
      </c>
      <c r="E61" s="58"/>
      <c r="F61" s="48">
        <f>+H25</f>
        <v>0</v>
      </c>
      <c r="G61" s="49">
        <v>122</v>
      </c>
      <c r="H61" s="50">
        <f>+G61*F61</f>
        <v>0</v>
      </c>
      <c r="I61" s="55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</row>
    <row r="62" spans="1:46" ht="11" customHeight="1">
      <c r="A62" s="11"/>
      <c r="B62" s="24"/>
      <c r="D62" s="52"/>
      <c r="E62" s="33"/>
      <c r="I62" s="55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</row>
    <row r="63" spans="1:46">
      <c r="A63" s="11"/>
      <c r="B63" s="24"/>
      <c r="C63" s="46" t="s">
        <v>83</v>
      </c>
      <c r="D63" s="47" t="s">
        <v>30</v>
      </c>
      <c r="E63" s="58"/>
      <c r="F63" s="48">
        <f>+H27</f>
        <v>0</v>
      </c>
      <c r="G63" s="49">
        <v>91</v>
      </c>
      <c r="H63" s="50">
        <f>+G63*F63</f>
        <v>0</v>
      </c>
      <c r="I63" s="55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</row>
    <row r="64" spans="1:46">
      <c r="A64" s="11"/>
      <c r="B64" s="59"/>
      <c r="C64" s="60"/>
      <c r="D64" s="60"/>
      <c r="E64" s="61"/>
      <c r="F64" s="61"/>
      <c r="G64" s="61"/>
      <c r="H64" s="61"/>
      <c r="I64" s="6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</row>
    <row r="65" spans="1:46">
      <c r="A65" s="11"/>
      <c r="B65" s="11"/>
      <c r="C65" s="11"/>
      <c r="D65" s="11"/>
      <c r="E65" s="12"/>
      <c r="F65" s="11"/>
      <c r="G65" s="13"/>
      <c r="H65" s="13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</row>
    <row r="66" spans="1:4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</row>
    <row r="67" spans="1:4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</row>
    <row r="68" spans="1:46" ht="19">
      <c r="A68" s="11"/>
      <c r="B68" s="11"/>
      <c r="C68" s="14"/>
      <c r="D68" s="14"/>
      <c r="E68" s="14"/>
      <c r="F68" s="15"/>
      <c r="G68" s="16"/>
      <c r="H68" s="17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</row>
    <row r="69" spans="1:4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</row>
    <row r="70" spans="1:46">
      <c r="F70" s="9"/>
    </row>
  </sheetData>
  <sheetProtection algorithmName="SHA-512" hashValue="TUmKCHkB1TZJAGs5cBkfypQqJL+krrLhQpQARkxS6MHH+K5fOBbrkNkkNOQS+tPwcPWE8C5OSz2C7NQ/vypMzA==" saltValue="kNXV7spzYeHb8PoNXwYcgA==" spinCount="100000" sheet="1" objects="1" scenarios="1" selectLockedCells="1"/>
  <dataConsolidate/>
  <mergeCells count="15">
    <mergeCell ref="K8:M9"/>
    <mergeCell ref="K10:R32"/>
    <mergeCell ref="C9:D14"/>
    <mergeCell ref="E9:E11"/>
    <mergeCell ref="D17:E17"/>
    <mergeCell ref="D18:E18"/>
    <mergeCell ref="D27:E27"/>
    <mergeCell ref="D28:E28"/>
    <mergeCell ref="C22:E22"/>
    <mergeCell ref="D23:E23"/>
    <mergeCell ref="D24:E24"/>
    <mergeCell ref="D25:E25"/>
    <mergeCell ref="D26:E26"/>
    <mergeCell ref="D19:E19"/>
    <mergeCell ref="G13:H14"/>
  </mergeCells>
  <dataValidations count="2">
    <dataValidation type="list" allowBlank="1" showInputMessage="1" showErrorMessage="1" sqref="E65" xr:uid="{5CC10AD5-35E4-794B-AE98-187E0560F826}">
      <formula1>"SI,NO"</formula1>
    </dataValidation>
    <dataValidation type="list" allowBlank="1" showInputMessage="1" showErrorMessage="1" sqref="D26" xr:uid="{F7A32413-C62B-4E17-8FBD-7DC5017B6842}">
      <formula1>"850,2100"</formula1>
    </dataValidation>
  </dataValidations>
  <printOptions horizontalCentered="1"/>
  <pageMargins left="0.2" right="0.2" top="0.5" bottom="0.5" header="0.3" footer="0.05"/>
  <pageSetup paperSize="9" scale="77" orientation="portrait" r:id="rId1"/>
  <headerFooter>
    <oddFooter>&amp;L&amp;"Suisse Int'l,Regular"&amp;8&amp;K000000&amp;F&amp;"Metric Thin,Regular"&amp;12
&amp;C&amp;"Suisse Int'l,Regular"&amp;8&amp;K000000&amp;D - &amp;T&amp;"Metric Thin,Regular"&amp;12
&amp;R&amp;"Suisse Int'l,Regular"&amp;8&amp;K000000&amp;P of &amp;N</oddFooter>
  </headerFooter>
  <rowBreaks count="1" manualBreakCount="1">
    <brk id="33" max="16383" man="1"/>
  </rowBreaks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1E4052-6683-EF40-AA5C-DA7DA1C3D7AE}">
          <x14:formula1>
            <xm:f>Sheet2!$A$2:$A$11</xm:f>
          </x14:formula1>
          <xm:sqref>H24 H26 H28</xm:sqref>
        </x14:dataValidation>
        <x14:dataValidation type="list" allowBlank="1" showInputMessage="1" showErrorMessage="1" xr:uid="{B44F5E16-9B31-3149-AF47-B76C588A739A}">
          <x14:formula1>
            <xm:f>Sheet2!$A$13:$A$16</xm:f>
          </x14:formula1>
          <xm:sqref>D27:E27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E148-91B4-F34A-93FF-63B2C1F8B34F}">
  <dimension ref="A2:L44"/>
  <sheetViews>
    <sheetView topLeftCell="E5" zoomScale="260" zoomScaleNormal="260" workbookViewId="0">
      <selection activeCell="H16" sqref="H16"/>
    </sheetView>
  </sheetViews>
  <sheetFormatPr baseColWidth="10" defaultColWidth="11" defaultRowHeight="16"/>
  <cols>
    <col min="1" max="1" width="20.5" customWidth="1"/>
    <col min="2" max="6" width="11" customWidth="1"/>
    <col min="7" max="7" width="13.33203125" customWidth="1"/>
    <col min="8" max="8" width="13" customWidth="1"/>
    <col min="9" max="10" width="11" customWidth="1"/>
    <col min="11" max="11" width="19.5" customWidth="1"/>
    <col min="12" max="12" width="11" customWidth="1"/>
    <col min="13" max="13" width="13" bestFit="1" customWidth="1"/>
    <col min="14" max="14" width="9" bestFit="1" customWidth="1"/>
    <col min="15" max="15" width="19.5" bestFit="1" customWidth="1"/>
    <col min="16" max="16" width="7.1640625" bestFit="1" customWidth="1"/>
    <col min="17" max="17" width="2.83203125" bestFit="1" customWidth="1"/>
    <col min="18" max="18" width="3.83203125" bestFit="1" customWidth="1"/>
    <col min="19" max="19" width="2.83203125" bestFit="1" customWidth="1"/>
  </cols>
  <sheetData>
    <row r="2" spans="1:12" ht="17">
      <c r="A2" s="1" t="s">
        <v>60</v>
      </c>
      <c r="B2" s="1"/>
      <c r="G2" s="2"/>
      <c r="H2" s="2"/>
      <c r="I2" s="2"/>
      <c r="J2" s="2"/>
      <c r="K2" s="2"/>
      <c r="L2" s="2"/>
    </row>
    <row r="3" spans="1:12" ht="18" thickBot="1">
      <c r="A3" s="1" t="s">
        <v>61</v>
      </c>
      <c r="B3" s="1"/>
      <c r="G3" s="2"/>
    </row>
    <row r="4" spans="1:12" ht="18" thickBot="1">
      <c r="A4" s="1" t="s">
        <v>10</v>
      </c>
      <c r="B4" s="1"/>
      <c r="G4" s="89" t="s">
        <v>1</v>
      </c>
      <c r="H4" s="90"/>
      <c r="I4" s="90"/>
      <c r="J4" s="90"/>
      <c r="K4" s="91"/>
      <c r="L4" s="5"/>
    </row>
    <row r="5" spans="1:12" ht="18" thickBot="1">
      <c r="A5" s="1" t="s">
        <v>62</v>
      </c>
      <c r="B5" s="1"/>
      <c r="G5" s="92" t="s">
        <v>3</v>
      </c>
      <c r="H5" s="93"/>
      <c r="J5" s="92" t="s">
        <v>4</v>
      </c>
      <c r="K5" s="93"/>
    </row>
    <row r="6" spans="1:12" ht="17">
      <c r="A6" s="1" t="s">
        <v>63</v>
      </c>
      <c r="B6" s="1"/>
      <c r="G6" s="2"/>
    </row>
    <row r="7" spans="1:12" ht="17">
      <c r="A7" s="1" t="s">
        <v>64</v>
      </c>
      <c r="B7" s="1"/>
      <c r="G7" s="7" t="s">
        <v>13</v>
      </c>
      <c r="H7" s="3">
        <v>275</v>
      </c>
      <c r="I7" s="2"/>
      <c r="J7" s="7" t="s">
        <v>13</v>
      </c>
      <c r="K7" s="3">
        <v>383</v>
      </c>
      <c r="L7" s="4"/>
    </row>
    <row r="8" spans="1:12" ht="17">
      <c r="A8" s="1" t="s">
        <v>65</v>
      </c>
      <c r="B8" s="1"/>
      <c r="G8" s="7" t="s">
        <v>14</v>
      </c>
      <c r="H8" s="3">
        <v>288</v>
      </c>
      <c r="I8" s="2"/>
      <c r="J8" s="7" t="s">
        <v>14</v>
      </c>
      <c r="K8" s="3">
        <v>406</v>
      </c>
      <c r="L8" s="4"/>
    </row>
    <row r="9" spans="1:12" ht="17">
      <c r="A9" s="1" t="s">
        <v>66</v>
      </c>
      <c r="B9" s="1"/>
      <c r="G9" s="7" t="s">
        <v>15</v>
      </c>
      <c r="H9" s="3">
        <v>300</v>
      </c>
      <c r="I9" s="2"/>
      <c r="J9" s="7" t="s">
        <v>15</v>
      </c>
      <c r="K9" s="3">
        <v>426</v>
      </c>
      <c r="L9" s="4"/>
    </row>
    <row r="10" spans="1:12" ht="18" thickBot="1">
      <c r="A10" s="1" t="s">
        <v>67</v>
      </c>
      <c r="B10" s="1"/>
      <c r="G10" s="5"/>
      <c r="H10" s="6"/>
      <c r="I10" s="2"/>
      <c r="J10" s="2"/>
      <c r="K10" s="2"/>
      <c r="L10" s="2"/>
    </row>
    <row r="11" spans="1:12" ht="18" thickBot="1">
      <c r="A11" s="1" t="s">
        <v>68</v>
      </c>
      <c r="B11" s="1"/>
      <c r="G11" s="89" t="s">
        <v>2</v>
      </c>
      <c r="H11" s="90"/>
      <c r="I11" s="90"/>
      <c r="J11" s="90"/>
      <c r="K11" s="91"/>
      <c r="L11" s="2"/>
    </row>
    <row r="12" spans="1:12" ht="18" thickBot="1">
      <c r="A12" s="1"/>
      <c r="B12" s="1"/>
      <c r="G12" s="92" t="s">
        <v>3</v>
      </c>
      <c r="H12" s="93"/>
      <c r="J12" s="92" t="s">
        <v>4</v>
      </c>
      <c r="K12" s="93"/>
      <c r="L12" s="2"/>
    </row>
    <row r="13" spans="1:12" ht="17">
      <c r="A13" s="10" t="s">
        <v>57</v>
      </c>
      <c r="B13" s="1" t="s">
        <v>13</v>
      </c>
      <c r="G13" s="2"/>
      <c r="L13" s="2"/>
    </row>
    <row r="14" spans="1:12" ht="17">
      <c r="A14" s="10" t="s">
        <v>17</v>
      </c>
      <c r="B14" s="1" t="s">
        <v>14</v>
      </c>
      <c r="G14" s="7" t="s">
        <v>13</v>
      </c>
      <c r="H14" s="3">
        <v>288</v>
      </c>
      <c r="I14" s="2"/>
      <c r="J14" s="7" t="s">
        <v>13</v>
      </c>
      <c r="K14" s="3">
        <v>400</v>
      </c>
      <c r="L14" s="2"/>
    </row>
    <row r="15" spans="1:12" ht="17">
      <c r="A15" s="10" t="s">
        <v>58</v>
      </c>
      <c r="B15" s="1" t="s">
        <v>14</v>
      </c>
      <c r="G15" s="7" t="s">
        <v>14</v>
      </c>
      <c r="H15" s="3">
        <v>300</v>
      </c>
      <c r="I15" s="2"/>
      <c r="J15" s="7" t="s">
        <v>14</v>
      </c>
      <c r="K15" s="3">
        <v>423</v>
      </c>
      <c r="L15" s="2"/>
    </row>
    <row r="16" spans="1:12" ht="17">
      <c r="A16" s="10" t="s">
        <v>59</v>
      </c>
      <c r="B16" s="1" t="s">
        <v>15</v>
      </c>
      <c r="G16" s="7" t="s">
        <v>15</v>
      </c>
      <c r="H16" s="3">
        <v>313</v>
      </c>
      <c r="I16" s="2"/>
      <c r="J16" s="7" t="s">
        <v>15</v>
      </c>
      <c r="K16" s="3">
        <v>441</v>
      </c>
      <c r="L16" s="2"/>
    </row>
    <row r="17" spans="7:12" ht="18" thickBot="1">
      <c r="G17" s="2"/>
      <c r="H17" s="2"/>
      <c r="I17" s="2"/>
      <c r="J17" s="2"/>
      <c r="K17" s="2"/>
      <c r="L17" s="2"/>
    </row>
    <row r="18" spans="7:12" ht="18" thickBot="1">
      <c r="G18" s="89" t="s">
        <v>5</v>
      </c>
      <c r="H18" s="90"/>
      <c r="I18" s="90"/>
      <c r="J18" s="90"/>
      <c r="K18" s="91"/>
      <c r="L18" s="2"/>
    </row>
    <row r="19" spans="7:12" ht="18" thickBot="1">
      <c r="G19" s="92" t="s">
        <v>7</v>
      </c>
      <c r="H19" s="93"/>
      <c r="J19" s="92" t="s">
        <v>8</v>
      </c>
      <c r="K19" s="93"/>
    </row>
    <row r="20" spans="7:12" ht="17">
      <c r="G20" s="2"/>
    </row>
    <row r="21" spans="7:12" ht="17">
      <c r="G21" s="7" t="s">
        <v>13</v>
      </c>
      <c r="H21" s="3">
        <v>232</v>
      </c>
      <c r="I21" s="2"/>
      <c r="J21" s="7" t="s">
        <v>13</v>
      </c>
      <c r="K21" s="3">
        <v>305</v>
      </c>
    </row>
    <row r="22" spans="7:12" ht="17">
      <c r="G22" s="7" t="s">
        <v>14</v>
      </c>
      <c r="H22" s="3">
        <v>254</v>
      </c>
      <c r="I22" s="2"/>
      <c r="J22" s="7" t="s">
        <v>14</v>
      </c>
      <c r="K22" s="3">
        <v>334</v>
      </c>
    </row>
    <row r="23" spans="7:12" ht="17">
      <c r="G23" s="7" t="s">
        <v>15</v>
      </c>
      <c r="H23" s="3">
        <v>271</v>
      </c>
      <c r="I23" s="2"/>
      <c r="J23" s="7" t="s">
        <v>15</v>
      </c>
      <c r="K23" s="3">
        <v>351</v>
      </c>
      <c r="L23" s="2"/>
    </row>
    <row r="24" spans="7:12" ht="18" thickBot="1">
      <c r="G24" s="2"/>
      <c r="H24" s="2"/>
      <c r="I24" s="2"/>
      <c r="J24" s="2"/>
      <c r="K24" s="2"/>
      <c r="L24" s="2"/>
    </row>
    <row r="25" spans="7:12" ht="18" thickBot="1">
      <c r="G25" s="89" t="s">
        <v>6</v>
      </c>
      <c r="H25" s="90"/>
      <c r="I25" s="90"/>
      <c r="J25" s="90"/>
      <c r="K25" s="91"/>
    </row>
    <row r="26" spans="7:12" ht="18" thickBot="1">
      <c r="G26" s="92" t="s">
        <v>7</v>
      </c>
      <c r="H26" s="93"/>
      <c r="J26" s="92" t="s">
        <v>8</v>
      </c>
      <c r="K26" s="93"/>
    </row>
    <row r="27" spans="7:12" ht="17">
      <c r="G27" s="2"/>
    </row>
    <row r="28" spans="7:12" ht="17">
      <c r="G28" s="7" t="s">
        <v>13</v>
      </c>
      <c r="H28" s="3">
        <v>60</v>
      </c>
      <c r="I28" s="2"/>
      <c r="J28" s="7" t="s">
        <v>13</v>
      </c>
      <c r="K28" s="3">
        <v>75</v>
      </c>
    </row>
    <row r="29" spans="7:12" ht="17">
      <c r="G29" s="7" t="s">
        <v>14</v>
      </c>
      <c r="H29" s="3">
        <v>65</v>
      </c>
      <c r="I29" s="2"/>
      <c r="J29" s="7" t="s">
        <v>14</v>
      </c>
      <c r="K29" s="3">
        <v>81</v>
      </c>
    </row>
    <row r="30" spans="7:12" ht="17">
      <c r="G30" s="7" t="s">
        <v>15</v>
      </c>
      <c r="H30" s="3">
        <v>69</v>
      </c>
      <c r="I30" s="2"/>
      <c r="J30" s="7" t="s">
        <v>15</v>
      </c>
      <c r="K30" s="3">
        <v>85</v>
      </c>
    </row>
    <row r="31" spans="7:12" ht="17" thickBot="1"/>
    <row r="32" spans="7:12" ht="18" thickBot="1">
      <c r="G32" s="89" t="s">
        <v>16</v>
      </c>
      <c r="H32" s="90"/>
      <c r="I32" s="90"/>
      <c r="J32" s="90"/>
      <c r="K32" s="91"/>
    </row>
    <row r="33" spans="7:11" ht="18" thickBot="1">
      <c r="G33" s="92" t="s">
        <v>7</v>
      </c>
      <c r="H33" s="93"/>
      <c r="J33" s="92" t="s">
        <v>8</v>
      </c>
      <c r="K33" s="93"/>
    </row>
    <row r="34" spans="7:11" ht="17">
      <c r="G34" s="2"/>
    </row>
    <row r="35" spans="7:11" ht="17">
      <c r="G35" s="7" t="s">
        <v>13</v>
      </c>
      <c r="H35" s="3">
        <f>+H28+5</f>
        <v>65</v>
      </c>
      <c r="I35" s="2"/>
      <c r="J35" s="7" t="s">
        <v>13</v>
      </c>
      <c r="K35" s="3">
        <f>+K28+5</f>
        <v>80</v>
      </c>
    </row>
    <row r="36" spans="7:11" ht="17">
      <c r="G36" s="7" t="s">
        <v>14</v>
      </c>
      <c r="H36" s="3">
        <f>+H29+5</f>
        <v>70</v>
      </c>
      <c r="I36" s="2"/>
      <c r="J36" s="7" t="s">
        <v>14</v>
      </c>
      <c r="K36" s="3">
        <f>+K29+5</f>
        <v>86</v>
      </c>
    </row>
    <row r="37" spans="7:11" ht="17">
      <c r="G37" s="7" t="s">
        <v>15</v>
      </c>
      <c r="H37" s="3">
        <f>+H30+5</f>
        <v>74</v>
      </c>
      <c r="I37" s="2"/>
      <c r="J37" s="7" t="s">
        <v>15</v>
      </c>
      <c r="K37" s="3">
        <f>+K30+5</f>
        <v>90</v>
      </c>
    </row>
    <row r="38" spans="7:11" ht="17" thickBot="1"/>
    <row r="39" spans="7:11" ht="18" thickBot="1">
      <c r="G39" s="89" t="s">
        <v>9</v>
      </c>
      <c r="H39" s="90"/>
      <c r="I39" s="90"/>
      <c r="J39" s="90"/>
      <c r="K39" s="91"/>
    </row>
    <row r="40" spans="7:11" ht="18" thickBot="1">
      <c r="G40" s="92" t="s">
        <v>7</v>
      </c>
      <c r="H40" s="93"/>
      <c r="J40" s="92" t="s">
        <v>8</v>
      </c>
      <c r="K40" s="93"/>
    </row>
    <row r="41" spans="7:11" ht="17">
      <c r="G41" s="2"/>
    </row>
    <row r="42" spans="7:11" ht="17">
      <c r="G42" s="7" t="s">
        <v>13</v>
      </c>
      <c r="H42" s="3">
        <v>112</v>
      </c>
      <c r="I42" s="2"/>
      <c r="J42" s="7" t="s">
        <v>13</v>
      </c>
      <c r="K42" s="3">
        <v>145</v>
      </c>
    </row>
    <row r="43" spans="7:11" ht="17">
      <c r="G43" s="7" t="s">
        <v>14</v>
      </c>
      <c r="H43" s="3">
        <v>124</v>
      </c>
      <c r="I43" s="2"/>
      <c r="J43" s="7" t="s">
        <v>14</v>
      </c>
      <c r="K43" s="3">
        <v>162</v>
      </c>
    </row>
    <row r="44" spans="7:11" ht="17">
      <c r="G44" s="7" t="s">
        <v>15</v>
      </c>
      <c r="H44" s="3">
        <v>133</v>
      </c>
      <c r="I44" s="2"/>
      <c r="J44" s="7" t="s">
        <v>15</v>
      </c>
      <c r="K44" s="3">
        <v>171</v>
      </c>
    </row>
  </sheetData>
  <sheetProtection selectLockedCells="1" selectUnlockedCells="1"/>
  <mergeCells count="18">
    <mergeCell ref="G39:K39"/>
    <mergeCell ref="G40:H40"/>
    <mergeCell ref="J40:K40"/>
    <mergeCell ref="G5:H5"/>
    <mergeCell ref="J5:K5"/>
    <mergeCell ref="G19:H19"/>
    <mergeCell ref="J19:K19"/>
    <mergeCell ref="G25:K25"/>
    <mergeCell ref="G26:H26"/>
    <mergeCell ref="J26:K26"/>
    <mergeCell ref="G32:K32"/>
    <mergeCell ref="G33:H33"/>
    <mergeCell ref="J33:K33"/>
    <mergeCell ref="G4:K4"/>
    <mergeCell ref="G11:K11"/>
    <mergeCell ref="J12:K12"/>
    <mergeCell ref="G12:H12"/>
    <mergeCell ref="G18:K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CONFIGURATORE</vt:lpstr>
      <vt:lpstr>Sheet2</vt:lpstr>
      <vt:lpstr>CONFIGURATORE!Print_Area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Federico Longo | Xilia</cp:lastModifiedBy>
  <cp:lastPrinted>2024-12-12T09:22:11Z</cp:lastPrinted>
  <dcterms:created xsi:type="dcterms:W3CDTF">2023-10-26T07:35:53Z</dcterms:created>
  <dcterms:modified xsi:type="dcterms:W3CDTF">2025-03-26T15:01:37Z</dcterms:modified>
</cp:coreProperties>
</file>